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AC396D49-8EE6-4218-98CD-F950FEF071ED}" xr6:coauthVersionLast="47" xr6:coauthVersionMax="47" xr10:uidLastSave="{00000000-0000-0000-0000-000000000000}"/>
  <bookViews>
    <workbookView xWindow="-110" yWindow="-110" windowWidth="19420" windowHeight="10300" tabRatio="584" xr2:uid="{00000000-000D-0000-FFFF-FFFF00000000}"/>
  </bookViews>
  <sheets>
    <sheet name="שולטים בתזרים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1" i="1" l="1"/>
  <c r="D30" i="1"/>
  <c r="D29" i="1"/>
  <c r="D28" i="1"/>
  <c r="D27" i="1"/>
  <c r="D26" i="1"/>
  <c r="D21" i="1"/>
  <c r="D20" i="1"/>
  <c r="D19" i="1"/>
  <c r="D18" i="1"/>
  <c r="D17" i="1"/>
  <c r="D16" i="1"/>
  <c r="D15" i="1"/>
  <c r="D14" i="1"/>
  <c r="N11" i="1"/>
  <c r="N10" i="1"/>
  <c r="N9" i="1"/>
  <c r="E37" i="1"/>
  <c r="D10" i="1"/>
  <c r="D7" i="1" l="1"/>
  <c r="D8" i="1"/>
  <c r="D9" i="1"/>
  <c r="D11" i="1"/>
  <c r="D12" i="1"/>
  <c r="D13" i="1"/>
  <c r="D6" i="1"/>
  <c r="L10" i="1" l="1"/>
  <c r="L9" i="1"/>
  <c r="L11" i="1"/>
  <c r="D34" i="1"/>
</calcChain>
</file>

<file path=xl/sharedStrings.xml><?xml version="1.0" encoding="utf-8"?>
<sst xmlns="http://schemas.openxmlformats.org/spreadsheetml/2006/main" count="59" uniqueCount="54">
  <si>
    <t>עלות מוערכת</t>
  </si>
  <si>
    <t>בת/בר מצווה לילד/ה א</t>
  </si>
  <si>
    <t>הולדת ילד/ה א</t>
  </si>
  <si>
    <t>הולדת ילד/ה ב</t>
  </si>
  <si>
    <t>הולדת ילד/ה ג</t>
  </si>
  <si>
    <t>עזרה לילד/ה א בחתונה/רכישת דירה/אחר:______</t>
  </si>
  <si>
    <t>עזרה לילד/ה ב בחתונה/רכישת דירה/אחר:______</t>
  </si>
  <si>
    <t>עזרה לילד/ה ג בחתונה/רכישת דירה/אחר:______</t>
  </si>
  <si>
    <t>אירועים מחזוריים</t>
  </si>
  <si>
    <t>שיפוצים בבית</t>
  </si>
  <si>
    <t>בת/בר מצווה לילד/ה ב</t>
  </si>
  <si>
    <t>בת/בר מצווה לילד/ה ג</t>
  </si>
  <si>
    <t>חודש מייצג
עכשיו</t>
  </si>
  <si>
    <t>מקרא:</t>
  </si>
  <si>
    <t>תאים למילוי
עצמי</t>
  </si>
  <si>
    <t>אחר:</t>
  </si>
  <si>
    <t>הולדת ילד/ה ד</t>
  </si>
  <si>
    <t>בת/בר מצווה לילד/ה ד</t>
  </si>
  <si>
    <t>עזרה לילד/ה ד בחתונה/רכישת דירה/אחר:______</t>
  </si>
  <si>
    <t>תוספת דרושה להחלפת רכב</t>
  </si>
  <si>
    <t>החלפת מוצרי חשמל (גדולים)</t>
  </si>
  <si>
    <t>נוסחה קבועה!</t>
  </si>
  <si>
    <t>כל הזכויות שמורות לד״ר שרון גרעין־טל  |   053-338-5664  |  sharon@garyn.co.il  |  garyn.co.il</t>
  </si>
  <si>
    <r>
      <t xml:space="preserve">עוד כמה </t>
    </r>
    <r>
      <rPr>
        <b/>
        <i/>
        <u/>
        <sz val="14"/>
        <color rgb="FF002060"/>
        <rFont val="Arial"/>
        <family val="2"/>
        <scheme val="minor"/>
      </rPr>
      <t>שנים</t>
    </r>
    <r>
      <rPr>
        <b/>
        <sz val="14"/>
        <color rgb="FF002060"/>
        <rFont val="Arial"/>
        <family val="2"/>
        <scheme val="minor"/>
      </rPr>
      <t xml:space="preserve">
יקרה האירוע?</t>
    </r>
  </si>
  <si>
    <r>
      <t xml:space="preserve">כל כמה </t>
    </r>
    <r>
      <rPr>
        <b/>
        <i/>
        <u/>
        <sz val="14"/>
        <color rgb="FF002060"/>
        <rFont val="Arial"/>
        <family val="2"/>
        <scheme val="minor"/>
      </rPr>
      <t>שנים</t>
    </r>
    <r>
      <rPr>
        <b/>
        <sz val="14"/>
        <color rgb="FF002060"/>
        <rFont val="Arial"/>
        <family val="2"/>
        <scheme val="minor"/>
      </rPr>
      <t xml:space="preserve">
קורה האירוע? </t>
    </r>
  </si>
  <si>
    <t>טווח השקעה</t>
  </si>
  <si>
    <t>קצר</t>
  </si>
  <si>
    <t>בינוני</t>
  </si>
  <si>
    <t>ארוך</t>
  </si>
  <si>
    <t>לטווח בינוני</t>
  </si>
  <si>
    <t>לטווח קצר</t>
  </si>
  <si>
    <t>לטווח ארוך</t>
  </si>
  <si>
    <t>מטרת ההפקדה</t>
  </si>
  <si>
    <t>קרן כספית או פיקדון</t>
  </si>
  <si>
    <t>קופת גמל להשקעה - מסלול כללי, או תיק עצמאי - חצי מדדי מניות, חצי קרנות כספיות</t>
  </si>
  <si>
    <t>תיק מסחר עצמאי - מדדי מניות, או מכשיר פיננסי - מסלול בסיכון גבוה</t>
  </si>
  <si>
    <t>המכשיר המומלץ</t>
  </si>
  <si>
    <t>הון קיים</t>
  </si>
  <si>
    <t>איפה נמצא</t>
  </si>
  <si>
    <t>סכום ההפקדה חודשי</t>
  </si>
  <si>
    <t>אם יש, כמה הון קיים כבר המיועד לטובת האירוע?</t>
  </si>
  <si>
    <t>איפה יופקד</t>
  </si>
  <si>
    <t>רשימת המטרות והחלומות שלי</t>
  </si>
  <si>
    <t>מטרות וחלומות חד פעמיים</t>
  </si>
  <si>
    <t>המטרה/החלום</t>
  </si>
  <si>
    <t>תשואה חזויה</t>
  </si>
  <si>
    <t>חישוב הסכום החודשי הדרוש לחיסכון/השקעה נכונה וחכמה, לטובת הגשמת המטרה/חלום:</t>
  </si>
  <si>
    <t>מטרות חוזרות רב שנתיות</t>
  </si>
  <si>
    <r>
      <t xml:space="preserve">סה"כ </t>
    </r>
    <r>
      <rPr>
        <b/>
        <u/>
        <sz val="24"/>
        <color rgb="FF002060"/>
        <rFont val="Arial"/>
        <family val="2"/>
        <scheme val="minor"/>
      </rPr>
      <t>הון קיים פנוי</t>
    </r>
    <r>
      <rPr>
        <b/>
        <sz val="24"/>
        <color rgb="FF002060"/>
        <rFont val="Arial"/>
        <family val="2"/>
        <scheme val="minor"/>
      </rPr>
      <t xml:space="preserve"> נדרש להגשמת המטרות והחלומות:</t>
    </r>
  </si>
  <si>
    <r>
      <rPr>
        <b/>
        <u/>
        <sz val="30"/>
        <color rgb="FF002060"/>
        <rFont val="Arial"/>
        <family val="2"/>
        <scheme val="minor"/>
      </rPr>
      <t>סכום פנוי נדרש</t>
    </r>
    <r>
      <rPr>
        <b/>
        <sz val="30"/>
        <color rgb="FF002060"/>
        <rFont val="Arial"/>
        <family val="2"/>
        <scheme val="minor"/>
      </rPr>
      <t xml:space="preserve"> להשקעות חודשיות:</t>
    </r>
  </si>
  <si>
    <t>נופש / חופשה / חו"ל</t>
  </si>
  <si>
    <t>אחר: חופש כלכלי</t>
  </si>
  <si>
    <t>אחר: גשר לילדה</t>
  </si>
  <si>
    <t>התוכנית שלכם על פי מודל 'גרעין הכסף':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</si>
</sst>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20"/>
      <color rgb="FFCAC5DD"/>
      <name val="Arial"/>
      <family val="2"/>
      <scheme val="minor"/>
    </font>
    <font>
      <b/>
      <sz val="30"/>
      <color rgb="FF002060"/>
      <name val="Arial"/>
      <family val="2"/>
      <scheme val="minor"/>
    </font>
    <font>
      <sz val="30"/>
      <color rgb="FF002060"/>
      <name val="Arial"/>
      <family val="2"/>
      <scheme val="minor"/>
    </font>
    <font>
      <b/>
      <sz val="14"/>
      <color rgb="FF002060"/>
      <name val="Arial"/>
      <family val="2"/>
      <scheme val="minor"/>
    </font>
    <font>
      <b/>
      <sz val="11"/>
      <color rgb="FF002060"/>
      <name val="Arial"/>
      <family val="2"/>
      <scheme val="minor"/>
    </font>
    <font>
      <sz val="11"/>
      <color rgb="FF002060"/>
      <name val="Arial"/>
      <family val="2"/>
      <scheme val="minor"/>
    </font>
    <font>
      <sz val="22"/>
      <color rgb="FF002060"/>
      <name val="Arial"/>
      <family val="2"/>
      <scheme val="minor"/>
    </font>
    <font>
      <b/>
      <sz val="12"/>
      <color rgb="FF002060"/>
      <name val="Arial"/>
      <family val="2"/>
      <scheme val="minor"/>
    </font>
    <font>
      <b/>
      <i/>
      <u/>
      <sz val="14"/>
      <color rgb="FF002060"/>
      <name val="Arial"/>
      <family val="2"/>
      <scheme val="minor"/>
    </font>
    <font>
      <b/>
      <sz val="12"/>
      <color rgb="FF002060"/>
      <name val="Calibri (Body)"/>
    </font>
    <font>
      <b/>
      <sz val="24"/>
      <color rgb="FF002060"/>
      <name val="Arial"/>
      <family val="2"/>
      <scheme val="minor"/>
    </font>
    <font>
      <b/>
      <u/>
      <sz val="24"/>
      <color rgb="FF002060"/>
      <name val="Arial"/>
      <family val="2"/>
      <scheme val="minor"/>
    </font>
    <font>
      <sz val="24"/>
      <color rgb="FF002060"/>
      <name val="Arial"/>
      <family val="2"/>
      <scheme val="minor"/>
    </font>
    <font>
      <b/>
      <u/>
      <sz val="30"/>
      <color rgb="FF00206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AC5DD"/>
        <bgColor indexed="64"/>
      </patternFill>
    </fill>
    <fill>
      <patternFill patternType="solid">
        <fgColor rgb="FF210454"/>
        <bgColor indexed="64"/>
      </patternFill>
    </fill>
    <fill>
      <patternFill patternType="solid">
        <fgColor rgb="FFFF7979"/>
        <bgColor indexed="64"/>
      </patternFill>
    </fill>
    <fill>
      <patternFill patternType="solid">
        <fgColor rgb="FFDCD1E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rgb="FF5C1B6B"/>
      </left>
      <right style="medium">
        <color rgb="FF5C1B6B"/>
      </right>
      <top style="medium">
        <color rgb="FF5C1B6B"/>
      </top>
      <bottom style="medium">
        <color rgb="FF5C1B6B"/>
      </bottom>
      <diagonal/>
    </border>
    <border>
      <left style="medium">
        <color rgb="FF5C1B6B"/>
      </left>
      <right style="medium">
        <color rgb="FF5C1B6B"/>
      </right>
      <top style="medium">
        <color rgb="FF5C1B6B"/>
      </top>
      <bottom/>
      <diagonal/>
    </border>
    <border>
      <left style="medium">
        <color rgb="FF5C1B6B"/>
      </left>
      <right style="medium">
        <color rgb="FF5C1B6B"/>
      </right>
      <top/>
      <bottom/>
      <diagonal/>
    </border>
    <border>
      <left style="medium">
        <color rgb="FF5C1B6B"/>
      </left>
      <right style="medium">
        <color rgb="FF5C1B6B"/>
      </right>
      <top/>
      <bottom style="medium">
        <color rgb="FF5C1B6B"/>
      </bottom>
      <diagonal/>
    </border>
    <border>
      <left/>
      <right/>
      <top style="medium">
        <color rgb="FF5C1B6B"/>
      </top>
      <bottom style="medium">
        <color rgb="FF5C1B6B"/>
      </bottom>
      <diagonal/>
    </border>
    <border>
      <left style="medium">
        <color rgb="FF5C1B6B"/>
      </left>
      <right/>
      <top style="medium">
        <color rgb="FF5C1B6B"/>
      </top>
      <bottom style="medium">
        <color rgb="FF5C1B6B"/>
      </bottom>
      <diagonal/>
    </border>
    <border>
      <left/>
      <right style="medium">
        <color rgb="FF5C1B6B"/>
      </right>
      <top style="medium">
        <color rgb="FF5C1B6B"/>
      </top>
      <bottom style="medium">
        <color rgb="FF5C1B6B"/>
      </bottom>
      <diagonal/>
    </border>
    <border>
      <left style="medium">
        <color rgb="FF5C1B6B"/>
      </left>
      <right/>
      <top style="medium">
        <color rgb="FF5C1B6B"/>
      </top>
      <bottom/>
      <diagonal/>
    </border>
    <border>
      <left/>
      <right/>
      <top style="medium">
        <color rgb="FF5C1B6B"/>
      </top>
      <bottom/>
      <diagonal/>
    </border>
    <border>
      <left/>
      <right style="medium">
        <color rgb="FF5C1B6B"/>
      </right>
      <top style="medium">
        <color rgb="FF5C1B6B"/>
      </top>
      <bottom/>
      <diagonal/>
    </border>
    <border>
      <left style="medium">
        <color rgb="FF5C1B6B"/>
      </left>
      <right/>
      <top/>
      <bottom style="medium">
        <color rgb="FF5C1B6B"/>
      </bottom>
      <diagonal/>
    </border>
    <border>
      <left/>
      <right/>
      <top/>
      <bottom style="medium">
        <color rgb="FF5C1B6B"/>
      </bottom>
      <diagonal/>
    </border>
    <border>
      <left/>
      <right style="medium">
        <color rgb="FF5C1B6B"/>
      </right>
      <top/>
      <bottom/>
      <diagonal/>
    </border>
    <border>
      <left style="medium">
        <color rgb="FF5C1B6B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0">
    <xf numFmtId="0" fontId="0" fillId="0" borderId="0" xfId="0"/>
    <xf numFmtId="0" fontId="6" fillId="0" borderId="0" xfId="0" applyFont="1" applyProtection="1">
      <protection locked="0"/>
    </xf>
    <xf numFmtId="164" fontId="7" fillId="5" borderId="0" xfId="1" applyNumberFormat="1" applyFont="1" applyFill="1" applyBorder="1" applyProtection="1">
      <protection locked="0"/>
    </xf>
    <xf numFmtId="43" fontId="7" fillId="5" borderId="3" xfId="1" applyFont="1" applyFill="1" applyBorder="1" applyProtection="1">
      <protection locked="0"/>
    </xf>
    <xf numFmtId="43" fontId="7" fillId="5" borderId="4" xfId="1" applyFont="1" applyFill="1" applyBorder="1" applyProtection="1">
      <protection locked="0"/>
    </xf>
    <xf numFmtId="43" fontId="7" fillId="5" borderId="5" xfId="1" applyFont="1" applyFill="1" applyBorder="1" applyProtection="1">
      <protection locked="0"/>
    </xf>
    <xf numFmtId="0" fontId="6" fillId="0" borderId="3" xfId="0" applyFont="1" applyBorder="1" applyProtection="1">
      <protection locked="0"/>
    </xf>
    <xf numFmtId="0" fontId="6" fillId="0" borderId="4" xfId="0" applyFont="1" applyBorder="1" applyProtection="1">
      <protection locked="0"/>
    </xf>
    <xf numFmtId="0" fontId="6" fillId="0" borderId="5" xfId="0" applyFont="1" applyBorder="1" applyProtection="1">
      <protection locked="0"/>
    </xf>
    <xf numFmtId="0" fontId="6" fillId="0" borderId="1" xfId="0" applyFont="1" applyBorder="1" applyProtection="1">
      <protection locked="0"/>
    </xf>
    <xf numFmtId="0" fontId="6" fillId="0" borderId="9" xfId="0" applyFont="1" applyBorder="1" applyProtection="1">
      <protection locked="0"/>
    </xf>
    <xf numFmtId="0" fontId="6" fillId="0" borderId="15" xfId="0" applyFont="1" applyBorder="1" applyProtection="1">
      <protection locked="0"/>
    </xf>
    <xf numFmtId="164" fontId="7" fillId="5" borderId="3" xfId="1" applyNumberFormat="1" applyFont="1" applyFill="1" applyBorder="1" applyProtection="1">
      <protection locked="0"/>
    </xf>
    <xf numFmtId="164" fontId="7" fillId="5" borderId="4" xfId="1" applyNumberFormat="1" applyFont="1" applyFill="1" applyBorder="1" applyProtection="1">
      <protection locked="0"/>
    </xf>
    <xf numFmtId="164" fontId="7" fillId="5" borderId="5" xfId="1" applyNumberFormat="1" applyFont="1" applyFill="1" applyBorder="1" applyProtection="1">
      <protection locked="0"/>
    </xf>
    <xf numFmtId="0" fontId="7" fillId="3" borderId="0" xfId="0" applyFont="1" applyFill="1" applyProtection="1">
      <protection locked="0"/>
    </xf>
    <xf numFmtId="0" fontId="7" fillId="0" borderId="0" xfId="0" applyFont="1" applyProtection="1">
      <protection locked="0"/>
    </xf>
    <xf numFmtId="0" fontId="6" fillId="3" borderId="12" xfId="0" applyFont="1" applyFill="1" applyBorder="1" applyProtection="1">
      <protection locked="0"/>
    </xf>
    <xf numFmtId="0" fontId="7" fillId="3" borderId="13" xfId="0" applyFont="1" applyFill="1" applyBorder="1" applyProtection="1">
      <protection locked="0"/>
    </xf>
    <xf numFmtId="0" fontId="6" fillId="3" borderId="15" xfId="0" applyFont="1" applyFill="1" applyBorder="1" applyProtection="1"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wrapText="1"/>
      <protection locked="0"/>
    </xf>
    <xf numFmtId="0" fontId="6" fillId="3" borderId="7" xfId="0" applyFont="1" applyFill="1" applyBorder="1" applyProtection="1">
      <protection locked="0"/>
    </xf>
    <xf numFmtId="0" fontId="7" fillId="3" borderId="6" xfId="0" applyFont="1" applyFill="1" applyBorder="1" applyProtection="1">
      <protection locked="0"/>
    </xf>
    <xf numFmtId="0" fontId="5" fillId="0" borderId="7" xfId="0" applyFont="1" applyBorder="1" applyProtection="1">
      <protection locked="0"/>
    </xf>
    <xf numFmtId="0" fontId="5" fillId="0" borderId="2" xfId="0" applyFont="1" applyBorder="1" applyProtection="1">
      <protection locked="0"/>
    </xf>
    <xf numFmtId="0" fontId="7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7" fillId="3" borderId="0" xfId="0" applyFont="1" applyFill="1"/>
    <xf numFmtId="0" fontId="7" fillId="0" borderId="0" xfId="0" applyFont="1"/>
    <xf numFmtId="0" fontId="6" fillId="3" borderId="0" xfId="0" applyFont="1" applyFill="1"/>
    <xf numFmtId="0" fontId="5" fillId="0" borderId="3" xfId="0" applyFont="1" applyBorder="1" applyAlignment="1">
      <alignment wrapText="1"/>
    </xf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18" xfId="0" applyFont="1" applyBorder="1"/>
    <xf numFmtId="9" fontId="7" fillId="0" borderId="19" xfId="0" applyNumberFormat="1" applyFont="1" applyBorder="1"/>
    <xf numFmtId="0" fontId="7" fillId="0" borderId="20" xfId="0" applyFont="1" applyBorder="1"/>
    <xf numFmtId="9" fontId="7" fillId="0" borderId="21" xfId="0" applyNumberFormat="1" applyFont="1" applyBorder="1"/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7" fillId="0" borderId="23" xfId="0" applyFont="1" applyBorder="1" applyProtection="1">
      <protection locked="0"/>
    </xf>
    <xf numFmtId="164" fontId="7" fillId="0" borderId="22" xfId="1" applyNumberFormat="1" applyFont="1" applyBorder="1" applyProtection="1"/>
    <xf numFmtId="164" fontId="7" fillId="5" borderId="25" xfId="1" applyNumberFormat="1" applyFont="1" applyFill="1" applyBorder="1" applyProtection="1">
      <protection locked="0"/>
    </xf>
    <xf numFmtId="164" fontId="7" fillId="5" borderId="22" xfId="1" applyNumberFormat="1" applyFont="1" applyFill="1" applyBorder="1" applyProtection="1">
      <protection locked="0"/>
    </xf>
    <xf numFmtId="164" fontId="7" fillId="5" borderId="24" xfId="1" applyNumberFormat="1" applyFont="1" applyFill="1" applyBorder="1" applyProtection="1">
      <protection locked="0"/>
    </xf>
    <xf numFmtId="0" fontId="7" fillId="0" borderId="22" xfId="0" applyFont="1" applyBorder="1" applyProtection="1">
      <protection locked="0"/>
    </xf>
    <xf numFmtId="0" fontId="7" fillId="0" borderId="23" xfId="0" applyFont="1" applyBorder="1"/>
    <xf numFmtId="0" fontId="7" fillId="0" borderId="24" xfId="0" applyFont="1" applyBorder="1"/>
    <xf numFmtId="43" fontId="7" fillId="0" borderId="0" xfId="0" applyNumberFormat="1" applyFont="1" applyProtection="1">
      <protection locked="0"/>
    </xf>
    <xf numFmtId="164" fontId="7" fillId="0" borderId="22" xfId="1" applyNumberFormat="1" applyFont="1" applyBorder="1"/>
    <xf numFmtId="164" fontId="5" fillId="0" borderId="2" xfId="1" applyNumberFormat="1" applyFont="1" applyBorder="1" applyProtection="1">
      <protection locked="0"/>
    </xf>
    <xf numFmtId="164" fontId="5" fillId="0" borderId="11" xfId="1" applyNumberFormat="1" applyFont="1" applyBorder="1" applyAlignment="1" applyProtection="1">
      <alignment horizontal="right" vertical="center" wrapText="1"/>
      <protection locked="0"/>
    </xf>
    <xf numFmtId="164" fontId="5" fillId="0" borderId="3" xfId="1" applyNumberFormat="1" applyFont="1" applyBorder="1" applyAlignment="1">
      <alignment horizontal="center" vertical="center" wrapText="1"/>
    </xf>
    <xf numFmtId="164" fontId="7" fillId="4" borderId="2" xfId="1" applyNumberFormat="1" applyFont="1" applyFill="1" applyBorder="1" applyAlignment="1" applyProtection="1">
      <alignment horizontal="center" vertical="center"/>
    </xf>
    <xf numFmtId="164" fontId="7" fillId="3" borderId="0" xfId="1" applyNumberFormat="1" applyFont="1" applyFill="1"/>
    <xf numFmtId="164" fontId="7" fillId="0" borderId="0" xfId="1" applyNumberFormat="1" applyFont="1" applyAlignment="1">
      <alignment horizontal="center" vertical="center"/>
    </xf>
    <xf numFmtId="164" fontId="7" fillId="5" borderId="22" xfId="1" applyNumberFormat="1" applyFont="1" applyFill="1" applyBorder="1" applyAlignment="1" applyProtection="1">
      <alignment horizontal="center" vertical="center"/>
      <protection locked="0"/>
    </xf>
    <xf numFmtId="164" fontId="7" fillId="4" borderId="3" xfId="1" applyNumberFormat="1" applyFont="1" applyFill="1" applyBorder="1" applyProtection="1"/>
    <xf numFmtId="164" fontId="7" fillId="4" borderId="4" xfId="1" applyNumberFormat="1" applyFont="1" applyFill="1" applyBorder="1" applyProtection="1"/>
    <xf numFmtId="164" fontId="7" fillId="4" borderId="5" xfId="1" applyNumberFormat="1" applyFont="1" applyFill="1" applyBorder="1" applyProtection="1"/>
    <xf numFmtId="164" fontId="7" fillId="4" borderId="2" xfId="1" applyNumberFormat="1" applyFont="1" applyFill="1" applyBorder="1" applyProtection="1"/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Alignment="1">
      <alignment horizontal="center" vertical="center" readingOrder="2"/>
    </xf>
    <xf numFmtId="0" fontId="6" fillId="2" borderId="0" xfId="0" applyFont="1" applyFill="1" applyAlignment="1">
      <alignment horizontal="center" vertical="center" readingOrder="2"/>
    </xf>
    <xf numFmtId="0" fontId="3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 readingOrder="2"/>
    </xf>
    <xf numFmtId="0" fontId="2" fillId="3" borderId="0" xfId="0" applyFont="1" applyFill="1" applyAlignment="1">
      <alignment horizontal="center" vertical="center" wrapText="1" readingOrder="2"/>
    </xf>
    <xf numFmtId="0" fontId="0" fillId="0" borderId="26" xfId="0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0" fillId="0" borderId="14" xfId="0" applyBorder="1" applyAlignment="1">
      <alignment horizontal="center" wrapText="1"/>
    </xf>
    <xf numFmtId="0" fontId="14" fillId="2" borderId="15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7979"/>
      <color rgb="FFDCD1E5"/>
      <color rgb="FFDFD7FD"/>
      <color rgb="FFF7F5F9"/>
      <color rgb="FFEBE4F0"/>
      <color rgb="FF5C1B6B"/>
      <color rgb="FFCAC5DD"/>
      <color rgb="FFE098BE"/>
      <color rgb="FF210454"/>
      <color rgb="FF3C12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2559050</xdr:colOff>
      <xdr:row>0</xdr:row>
      <xdr:rowOff>692150</xdr:rowOff>
    </xdr:to>
    <xdr:pic>
      <xdr:nvPicPr>
        <xdr:cNvPr id="5" name="תמונה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4930"/>
        <a:stretch/>
      </xdr:blipFill>
      <xdr:spPr>
        <a:xfrm>
          <a:off x="11031258100" y="0"/>
          <a:ext cx="2559050" cy="692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showGridLines="0" rightToLeft="1" tabSelected="1" zoomScale="70" zoomScaleNormal="70" workbookViewId="0">
      <pane ySplit="1" topLeftCell="A2" activePane="bottomLeft" state="frozen"/>
      <selection pane="bottomLeft" activeCell="J14" sqref="J14"/>
    </sheetView>
  </sheetViews>
  <sheetFormatPr defaultColWidth="8.83203125" defaultRowHeight="14"/>
  <cols>
    <col min="1" max="1" width="37.5" style="1" customWidth="1"/>
    <col min="2" max="2" width="20.83203125" style="16" customWidth="1"/>
    <col min="3" max="3" width="25.58203125" style="16" bestFit="1" customWidth="1"/>
    <col min="4" max="4" width="24.4140625" style="16" customWidth="1"/>
    <col min="5" max="5" width="19.9140625" style="16" customWidth="1"/>
    <col min="6" max="7" width="10.75" style="16" bestFit="1" customWidth="1"/>
    <col min="8" max="8" width="11.75" style="16" bestFit="1" customWidth="1"/>
    <col min="9" max="9" width="12.9140625" style="16" customWidth="1"/>
    <col min="10" max="10" width="8.83203125" style="16"/>
    <col min="11" max="11" width="13.83203125" style="16" bestFit="1" customWidth="1"/>
    <col min="12" max="12" width="15.75" style="16" bestFit="1" customWidth="1"/>
    <col min="13" max="13" width="8.75" style="16" bestFit="1" customWidth="1"/>
    <col min="14" max="14" width="8.83203125" style="16"/>
    <col min="15" max="15" width="8.5" style="16" customWidth="1"/>
    <col min="16" max="16384" width="8.83203125" style="16"/>
  </cols>
  <sheetData>
    <row r="1" spans="1:17" s="28" customFormat="1" ht="55.5" customHeight="1" thickBot="1">
      <c r="B1" s="73" t="s">
        <v>42</v>
      </c>
      <c r="C1" s="74"/>
      <c r="D1" s="75"/>
      <c r="E1" s="29" t="s">
        <v>13</v>
      </c>
      <c r="F1" s="30" t="s">
        <v>14</v>
      </c>
      <c r="G1" s="31" t="s">
        <v>21</v>
      </c>
      <c r="I1" s="37"/>
    </row>
    <row r="2" spans="1:17" ht="14.5" thickBot="1">
      <c r="A2" s="24"/>
      <c r="B2" s="25"/>
      <c r="C2" s="25"/>
      <c r="D2" s="25"/>
    </row>
    <row r="3" spans="1:17" s="22" customFormat="1" ht="38" thickBot="1">
      <c r="A3" s="65" t="s">
        <v>43</v>
      </c>
      <c r="B3" s="66"/>
      <c r="C3" s="66"/>
      <c r="D3" s="66"/>
      <c r="E3" s="20"/>
      <c r="F3" s="21"/>
      <c r="G3" s="21"/>
    </row>
    <row r="4" spans="1:17" ht="14.5" thickBot="1">
      <c r="A4" s="19"/>
      <c r="B4" s="15"/>
      <c r="C4" s="15"/>
      <c r="D4" s="15"/>
    </row>
    <row r="5" spans="1:17" ht="72.5" thickBot="1">
      <c r="A5" s="26" t="s">
        <v>44</v>
      </c>
      <c r="B5" s="54" t="s">
        <v>0</v>
      </c>
      <c r="C5" s="23" t="s">
        <v>23</v>
      </c>
      <c r="D5" s="55" t="s">
        <v>46</v>
      </c>
      <c r="E5" s="55" t="s">
        <v>40</v>
      </c>
    </row>
    <row r="6" spans="1:17" ht="14.5" thickBot="1">
      <c r="A6" s="9" t="s">
        <v>2</v>
      </c>
      <c r="B6" s="3"/>
      <c r="C6" s="2"/>
      <c r="D6" s="61">
        <f t="shared" ref="D6:D13" si="0">IF(C6&gt;0,1,0)*IF(C6&lt;=3,1,0)*IF(B6&gt;0,(B6-E6*(1+$I$8)^C6)/FV($I$8/12,12*C6,-1),0)+IF(C6&gt;3,1,0)*IF(C6&lt;=10,1,0)*IF(B6&gt;0,(B6-E6*(1+$I$9)^C6)/FV($I$9/12,12*C6,-1),0)+IF(C6&gt;10,1,0)*IF(B6&gt;0,(B6-E6*(1+$I$10)^C6)/FV($I$10/12,12*C6,-1),0)</f>
        <v>0</v>
      </c>
      <c r="E6" s="46"/>
      <c r="F6" s="52"/>
      <c r="G6" s="52"/>
    </row>
    <row r="7" spans="1:17">
      <c r="A7" s="10" t="s">
        <v>3</v>
      </c>
      <c r="B7" s="4"/>
      <c r="C7" s="2"/>
      <c r="D7" s="62">
        <f t="shared" si="0"/>
        <v>0</v>
      </c>
      <c r="E7" s="47"/>
      <c r="H7" s="42" t="s">
        <v>25</v>
      </c>
      <c r="I7" s="43" t="s">
        <v>45</v>
      </c>
      <c r="J7" s="33"/>
      <c r="K7" s="36" t="s">
        <v>53</v>
      </c>
      <c r="L7" s="33"/>
      <c r="M7" s="33"/>
      <c r="N7" s="33"/>
      <c r="O7" s="33"/>
      <c r="P7" s="33"/>
      <c r="Q7" s="33"/>
    </row>
    <row r="8" spans="1:17">
      <c r="A8" s="11" t="s">
        <v>4</v>
      </c>
      <c r="B8" s="4"/>
      <c r="C8" s="2"/>
      <c r="D8" s="62">
        <f t="shared" si="0"/>
        <v>0</v>
      </c>
      <c r="E8" s="47"/>
      <c r="H8" s="38" t="s">
        <v>26</v>
      </c>
      <c r="I8" s="39">
        <v>0.02</v>
      </c>
      <c r="K8" s="44" t="s">
        <v>32</v>
      </c>
      <c r="L8" s="51" t="s">
        <v>39</v>
      </c>
      <c r="M8" s="50" t="s">
        <v>41</v>
      </c>
      <c r="N8" s="51" t="s">
        <v>37</v>
      </c>
      <c r="O8" s="51" t="s">
        <v>38</v>
      </c>
      <c r="P8" s="50" t="s">
        <v>36</v>
      </c>
      <c r="Q8" s="50"/>
    </row>
    <row r="9" spans="1:17">
      <c r="A9" s="11" t="s">
        <v>16</v>
      </c>
      <c r="B9" s="4"/>
      <c r="C9" s="2"/>
      <c r="D9" s="62">
        <f t="shared" si="0"/>
        <v>0</v>
      </c>
      <c r="E9" s="47"/>
      <c r="H9" s="38" t="s">
        <v>27</v>
      </c>
      <c r="I9" s="39">
        <v>0.04</v>
      </c>
      <c r="K9" s="33" t="s">
        <v>30</v>
      </c>
      <c r="L9" s="45">
        <f>IF(C6&gt;0,1,0)*IF(C6&lt;=3,1,0)*D6+IF(C7&gt;0,1,0)*IF(C7&lt;=3,1,0)*D7+IF(C8&gt;0,1,0)*IF(C8&lt;=3,1,0)*D8+IF(C9&gt;0,1,0)*IF(C9&lt;=3,1,0)*D9+IF(C10&gt;0,1,0)*IF(C10&lt;=3,1,0)*D10+IF(C11&gt;0,1,0)*IF(C11&lt;=3,1,0)*D11+IF(C12&gt;0,1,0)*IF(C12&lt;=3,1,0)*D12+IF(C13&gt;0,1,0)*IF(C13&lt;=3,1,0)*D13+IF(C14&gt;0,1,0)*IF(C14&lt;=3,1,0)*D14+IF(C15&gt;0,1,0)*IF(C15&lt;=3,1,0)*D15+IF(C16&gt;0,1,0)*IF(C16&lt;=3,1,0)*D16+IF(C17&gt;0,1,0)*IF(C17&lt;=3,1,0)*D17+IF(C18&gt;0,1,0)*IF(C18&lt;=3,1,0)*D18+IF(C19&gt;0,1,0)*IF(C19&lt;=3,1,0)*D19+IF(C20&gt;0,1,0)*IF(C20&lt;=3,1,0)*D20+IF(C21&gt;0,1,0)*IF(C21&lt;=3,1,0)*D21+IF(C26&gt;0,1,0)*IF(C26&lt;=3,1,0)*D26+IF(C27&gt;0,1,0)*IF(C27&lt;=3,1,0)*D27+IF(C28&gt;0,1,0)*IF(C28&lt;=3,1,0)*D28+IF(C29&gt;0,1,0)*IF(C29&lt;=3,1,0)*D29+IF(C30&gt;0,1,0)*IF(C30&lt;=3,1,0)*D30+IF(C31&gt;0,1,0)*IF(C31&lt;=3,1,0)*D31</f>
        <v>1643.1939402105947</v>
      </c>
      <c r="N9" s="53">
        <f>IF(C6&gt;0,1,0)*IF(C6&lt;=3,1,0)*E6+IF(C7&gt;0,1,0)*IF(C7&lt;=3,1,0)*E7+IF(C8&gt;0,1,0)*IF(C8&lt;=3,1,0)*E8+IF(C9&gt;0,1,0)*IF(C9&lt;=3,1,0)*E9+IF(C10&gt;0,1,0)*IF(C10&lt;=3,1,0)*E10+IF(C11&gt;0,1,0)*IF(C11&lt;=3,1,0)*E11+IF(C12&gt;0,1,0)*IF(C12&lt;=3,1,0)*E12+IF(C13&gt;0,1,0)*IF(C13&lt;=3,1,0)*E13+IF(C14&gt;0,1,0)*IF(C14&lt;=3,1,0)*E14+IF(C15&gt;0,1,0)*IF(C15&lt;=3,1,0)*E15+IF(C16&gt;0,1,0)*IF(C16&lt;=3,1,0)*E16+IF(C17&gt;0,1,0)*IF(C17&lt;=3,1,0)*E17+IF(C18&gt;0,1,0)*IF(C18&lt;=3,1,0)*E18+IF(C19&gt;0,1,0)*IF(C19&lt;=3,1,0)*E19+IF(C20&gt;0,1,0)*IF(C20&lt;=3,1,0)*E20+IF(C21&gt;0,1,0)*IF(C21&lt;=3,1,0)*E21</f>
        <v>0</v>
      </c>
      <c r="O9" s="49"/>
      <c r="P9" s="33" t="s">
        <v>33</v>
      </c>
      <c r="Q9" s="33"/>
    </row>
    <row r="10" spans="1:17" ht="14.5" thickBot="1">
      <c r="A10" s="11" t="s">
        <v>1</v>
      </c>
      <c r="B10" s="4"/>
      <c r="C10" s="2"/>
      <c r="D10" s="62">
        <f t="shared" si="0"/>
        <v>0</v>
      </c>
      <c r="E10" s="47"/>
      <c r="H10" s="40" t="s">
        <v>28</v>
      </c>
      <c r="I10" s="41">
        <v>0.06</v>
      </c>
      <c r="K10" s="33" t="s">
        <v>29</v>
      </c>
      <c r="L10" s="45">
        <f>IF(C6&gt;3,1,0)*IF(C6&lt;=10,1,0)*D6+IF(C7&gt;3,1,0)*IF(C7&lt;=10,1,0)*D7+IF(C8&gt;3,1,0)*IF(C8&lt;=10,1,0)*D8+IF(C9&gt;3,1,0)*IF(C9&lt;=10,1,0)*D9+IF(C10&gt;3,1,0)*IF(C10&lt;=10,1,0)*D10+IF(C11&gt;3,1,0)*IF(C11&lt;=10,1,0)*D11+IF(C12&gt;3,1,0)*IF(C12&lt;=10,1,0)*D12+IF(C13&gt;3,1,0)*IF(C13&lt;=10,1,0)*D13+IF(C14&gt;3,1,0)*IF(C14&lt;=10,1,0)*D14+IF(C15&gt;3,1,0)*IF(C15&lt;=10,1,0)*D15+IF(C16&gt;3,1,0)*IF(C16&lt;=10,1,0)*D16+IF(C17&gt;3,1,0)*IF(C17&lt;=10,1,0)*D17+IF(C18&gt;3,1,0)*IF(C18&lt;=10,1,0)*D18+IF(C19&gt;3,1,0)*IF(C19&lt;=10,1,0)*D19+IF(C20&gt;3,1,0)*IF(C20&lt;=10,1,0)*D20+IF(C21&gt;3,1,0)*IF(C21&lt;=10,1,0)*D21+IF(C26&gt;3,1,0)*IF(C26&lt;=10,1,0)*D26+IF(C27&gt;3,1,0)*IF(C27&lt;=10,1,0)*D27+IF(C28&gt;3,1,0)*IF(C28&lt;=10,1,0)*D28+IF(C29&gt;3,1,0)*IF(C29&lt;=10,1,0)*D29+IF(C30&gt;3,1,0)*IF(C30&lt;=10,1,0)*D30+IF(C31&gt;3,1,0)*IF(C31&lt;=10,1,0)*D31</f>
        <v>2683.797415326288</v>
      </c>
      <c r="N10" s="53">
        <f>IF(C6&gt;3,1,0)*IF(C6&lt;=10,1,0)*E6+IF(C7&gt;3,1,0)*IF(C7&lt;=10,1,0)*E7+IF(C8&gt;3,1,0)*IF(C8&lt;=10,1,0)*E8+IF(C9&gt;3,1,0)*IF(C9&lt;=10,1,0)*E9+IF(C10&gt;3,1,0)*IF(C10&lt;=10,1,0)*E10+IF(C11&gt;3,1,0)*IF(C11&lt;=10,1,0)*E11+IF(C12&gt;3,1,0)*IF(C12&lt;=10,1,0)*E12+IF(C13&gt;3,1,0)*IF(C13&lt;=10,1,0)*E13+IF(C14&gt;3,1,0)*IF(C14&lt;=10,1,0)*E14+IF(C15&gt;3,1,0)*IF(C15&lt;=10,1,0)*E15+IF(C16&gt;3,1,0)*IF(C16&lt;=10,1,0)*E16+IF(C17&gt;3,1,0)*IF(C17&lt;=10,1,0)*E17+IF(C18&gt;3,1,0)*IF(C18&lt;=10,1,0)*E18+IF(C19&gt;3,1,0)*IF(C19&lt;=10,1,0)*E19+IF(C20&gt;3,1,0)*IF(C20&lt;=10,1,0)*E20+IF(C21&gt;3,1,0)*IF(C21&lt;=10,1,0)*E21</f>
        <v>150000</v>
      </c>
      <c r="O10" s="49"/>
      <c r="P10" s="33" t="s">
        <v>34</v>
      </c>
      <c r="Q10" s="33"/>
    </row>
    <row r="11" spans="1:17">
      <c r="A11" s="11" t="s">
        <v>10</v>
      </c>
      <c r="B11" s="4"/>
      <c r="C11" s="2"/>
      <c r="D11" s="62">
        <f t="shared" si="0"/>
        <v>0</v>
      </c>
      <c r="E11" s="47"/>
      <c r="K11" s="33" t="s">
        <v>31</v>
      </c>
      <c r="L11" s="45">
        <f>IF(C6&gt;10,1,0)*D6+IF(C7&gt;10,1,0)*D7+IF(C8&gt;10,1,0)*D8+IF(C9&gt;10,1,0)*D9+IF(C10&gt;10,1,0)*D10+IF(C11&gt;10,1,0)*D11+IF(C12&gt;10,1,0)*D12+IF(C13&gt;10,1,0)*D13+IF(C14&gt;10,1,0)*D14+IF(C15&gt;10,1,0)*D15+IF(C16&gt;10,1,0)*D16+IF(C17&gt;10,1,0)*D17+IF(C18&gt;10,1,0)*D18+IF(C19&gt;10,1,0)*D19+IF(C20&gt;10,1,0)*D20+IF(C21&gt;10,1,0)*D21+IF(C26&gt;10,1,0)*D26+IF(C27&gt;10,1,0)*D27+IF(C28&gt;10,1,0)*D28+IF(C29&gt;10,1,0)*D29+IF(C30&gt;10,1,0)*D30+IF(C31&gt;10,1,0)*D31</f>
        <v>1590.7732093235531</v>
      </c>
      <c r="N11" s="53">
        <f>IF(C6&gt;10,1,0)*E6+IF(C7&gt;10,1,0)*E7+IF(C8&gt;10,1,0)*E8+IF(C9&gt;10,1,0)*E9+IF(C10&gt;10,1,0)*E10+IF(C11&gt;10,1,0)*E11+IF(C12&gt;10,1,0)*E12+IF(C13&gt;10,1,0)*E13+IF(C14&gt;10,1,0)*E14+IF(C15&gt;10,1,0)*E15+IF(C16&gt;10,1,0)*E16+IF(C17&gt;10,1,0)*E17+IF(C18&gt;10,1,0)*E18+IF(C19&gt;10,1,0)*E19+IF(C20&gt;10,1,0)*E20+IF(C21&gt;10,1,0)*E21</f>
        <v>70000</v>
      </c>
      <c r="O11" s="49"/>
      <c r="P11" s="33" t="s">
        <v>35</v>
      </c>
      <c r="Q11" s="33"/>
    </row>
    <row r="12" spans="1:17">
      <c r="A12" s="11" t="s">
        <v>11</v>
      </c>
      <c r="B12" s="4">
        <v>20000</v>
      </c>
      <c r="C12" s="2">
        <v>2</v>
      </c>
      <c r="D12" s="62">
        <f t="shared" si="0"/>
        <v>817.47193403623544</v>
      </c>
      <c r="E12" s="47"/>
    </row>
    <row r="13" spans="1:17">
      <c r="A13" s="11" t="s">
        <v>17</v>
      </c>
      <c r="B13" s="4"/>
      <c r="C13" s="2"/>
      <c r="D13" s="62">
        <f t="shared" si="0"/>
        <v>0</v>
      </c>
      <c r="E13" s="47"/>
    </row>
    <row r="14" spans="1:17">
      <c r="A14" s="11" t="s">
        <v>5</v>
      </c>
      <c r="B14" s="13">
        <v>100000</v>
      </c>
      <c r="C14" s="2">
        <v>5</v>
      </c>
      <c r="D14" s="62">
        <f t="shared" ref="D14:D21" si="1">IF(C14&gt;0,1,0)*IF(C14&lt;=3,1,0)*IF(B14&gt;0,(B14-E14*(1+$I$8)^C14)/FV($I$8/12,12*C14,-1),0)+IF(C14&gt;3,1,0)*IF(C14&lt;=10,1,0)*IF(B14&gt;0,(B14-E14*(1+$I$9)^C14)/FV($I$9/12,12*C14,-1),0)+IF(C14&gt;10,1,0)*IF(B14&gt;0,(B14-E14*(1+$I$10)^C14)/FV($I$10/12,12*C14,-1),0)</f>
        <v>590.76860539394625</v>
      </c>
      <c r="E14" s="60">
        <v>50000</v>
      </c>
    </row>
    <row r="15" spans="1:17">
      <c r="A15" s="11" t="s">
        <v>6</v>
      </c>
      <c r="B15" s="13">
        <v>100000</v>
      </c>
      <c r="C15" s="2">
        <v>7</v>
      </c>
      <c r="D15" s="62">
        <f t="shared" si="1"/>
        <v>353.50843140125312</v>
      </c>
      <c r="E15" s="47">
        <v>50000</v>
      </c>
    </row>
    <row r="16" spans="1:17">
      <c r="A16" s="11" t="s">
        <v>7</v>
      </c>
      <c r="B16" s="13">
        <v>100000</v>
      </c>
      <c r="C16" s="2">
        <v>10</v>
      </c>
      <c r="D16" s="62">
        <f t="shared" si="1"/>
        <v>176.4877434135299</v>
      </c>
      <c r="E16" s="47">
        <v>50000</v>
      </c>
    </row>
    <row r="17" spans="1:17">
      <c r="A17" s="11" t="s">
        <v>18</v>
      </c>
      <c r="B17" s="13"/>
      <c r="C17" s="2"/>
      <c r="D17" s="62">
        <f t="shared" si="1"/>
        <v>0</v>
      </c>
      <c r="E17" s="47"/>
    </row>
    <row r="18" spans="1:17">
      <c r="A18" s="11" t="s">
        <v>52</v>
      </c>
      <c r="B18" s="13">
        <v>15000</v>
      </c>
      <c r="C18" s="2">
        <v>4</v>
      </c>
      <c r="D18" s="62">
        <f t="shared" si="1"/>
        <v>288.68581962534114</v>
      </c>
      <c r="E18" s="47"/>
    </row>
    <row r="19" spans="1:17">
      <c r="A19" s="11" t="s">
        <v>51</v>
      </c>
      <c r="B19" s="13">
        <v>2000000</v>
      </c>
      <c r="C19" s="2">
        <v>30</v>
      </c>
      <c r="D19" s="62">
        <f t="shared" si="1"/>
        <v>1590.7732093235531</v>
      </c>
      <c r="E19" s="47">
        <v>70000</v>
      </c>
    </row>
    <row r="20" spans="1:17">
      <c r="A20" s="11" t="s">
        <v>15</v>
      </c>
      <c r="B20" s="13"/>
      <c r="C20" s="2"/>
      <c r="D20" s="62">
        <f t="shared" si="1"/>
        <v>0</v>
      </c>
      <c r="E20" s="47"/>
    </row>
    <row r="21" spans="1:17" ht="14.5" thickBot="1">
      <c r="A21" s="11" t="s">
        <v>15</v>
      </c>
      <c r="B21" s="4"/>
      <c r="C21" s="2"/>
      <c r="D21" s="62">
        <f t="shared" si="1"/>
        <v>0</v>
      </c>
      <c r="E21" s="48"/>
    </row>
    <row r="22" spans="1:17" ht="14.5" thickBot="1">
      <c r="A22" s="24"/>
      <c r="B22" s="25"/>
      <c r="C22" s="25"/>
      <c r="D22" s="25"/>
      <c r="K22" s="22"/>
      <c r="L22" s="22"/>
      <c r="M22" s="22"/>
      <c r="N22" s="22"/>
      <c r="O22" s="22"/>
      <c r="P22" s="22"/>
      <c r="Q22" s="22"/>
    </row>
    <row r="23" spans="1:17" s="22" customFormat="1" ht="38" thickBot="1">
      <c r="A23" s="65" t="s">
        <v>47</v>
      </c>
      <c r="B23" s="66"/>
      <c r="C23" s="66"/>
      <c r="D23" s="66"/>
      <c r="E23" s="20"/>
      <c r="F23" s="21"/>
      <c r="G23" s="21"/>
      <c r="K23" s="16"/>
      <c r="L23" s="16"/>
      <c r="M23" s="16"/>
      <c r="N23" s="16"/>
      <c r="O23" s="16"/>
      <c r="P23" s="16"/>
      <c r="Q23" s="16"/>
    </row>
    <row r="24" spans="1:17" ht="14.5" thickBot="1">
      <c r="A24" s="17"/>
      <c r="B24" s="18"/>
      <c r="C24" s="18"/>
      <c r="D24" s="15"/>
    </row>
    <row r="25" spans="1:17" ht="72.5" thickBot="1">
      <c r="A25" s="27" t="s">
        <v>8</v>
      </c>
      <c r="B25" s="54" t="s">
        <v>0</v>
      </c>
      <c r="C25" s="23" t="s">
        <v>24</v>
      </c>
      <c r="D25" s="55" t="s">
        <v>46</v>
      </c>
    </row>
    <row r="26" spans="1:17">
      <c r="A26" s="6" t="s">
        <v>19</v>
      </c>
      <c r="B26" s="12">
        <v>40000</v>
      </c>
      <c r="C26" s="12">
        <v>5</v>
      </c>
      <c r="D26" s="61">
        <f t="shared" ref="D26:D31" si="2">IF(C26&gt;0,1,0)*IF(C26&lt;=3,1,0)*IF(B26&gt;0,B26/FV($I$8/12,12*C26,-1),0)+IF(C26&gt;3,1,0)*IF(C26&lt;=10,1,0)*IF(B26&gt;0,B26/FV($I$9/12,12*C26,-1),0)+IF(C26&gt;10,1,0)*IF(B26&gt;0,B26/FV($I$10/12,12*C26,-1),0)</f>
        <v>603.32754887730266</v>
      </c>
    </row>
    <row r="27" spans="1:17">
      <c r="A27" s="7" t="s">
        <v>20</v>
      </c>
      <c r="B27" s="13">
        <v>30000</v>
      </c>
      <c r="C27" s="13">
        <v>6</v>
      </c>
      <c r="D27" s="62">
        <f t="shared" si="2"/>
        <v>369.35549217626397</v>
      </c>
    </row>
    <row r="28" spans="1:17">
      <c r="A28" s="7" t="s">
        <v>9</v>
      </c>
      <c r="B28" s="13">
        <v>20000</v>
      </c>
      <c r="C28" s="13">
        <v>5</v>
      </c>
      <c r="D28" s="62">
        <f t="shared" si="2"/>
        <v>301.66377443865133</v>
      </c>
    </row>
    <row r="29" spans="1:17">
      <c r="A29" s="7" t="s">
        <v>50</v>
      </c>
      <c r="B29" s="4">
        <v>10000</v>
      </c>
      <c r="C29" s="13">
        <v>1</v>
      </c>
      <c r="D29" s="62">
        <f t="shared" si="2"/>
        <v>825.72200617435931</v>
      </c>
    </row>
    <row r="30" spans="1:17">
      <c r="A30" s="7" t="s">
        <v>15</v>
      </c>
      <c r="B30" s="4"/>
      <c r="C30" s="13"/>
      <c r="D30" s="62">
        <f t="shared" si="2"/>
        <v>0</v>
      </c>
    </row>
    <row r="31" spans="1:17" ht="14.5" thickBot="1">
      <c r="A31" s="8" t="s">
        <v>15</v>
      </c>
      <c r="B31" s="5"/>
      <c r="C31" s="14"/>
      <c r="D31" s="63">
        <f t="shared" si="2"/>
        <v>0</v>
      </c>
      <c r="K31" s="33"/>
      <c r="L31" s="33"/>
      <c r="M31" s="33"/>
      <c r="N31" s="33"/>
      <c r="O31" s="33"/>
      <c r="P31" s="33"/>
      <c r="Q31" s="33"/>
    </row>
    <row r="32" spans="1:17" s="33" customFormat="1" ht="14.5" thickBot="1">
      <c r="A32" s="34"/>
      <c r="B32" s="32"/>
      <c r="C32" s="32"/>
      <c r="D32" s="32"/>
    </row>
    <row r="33" spans="1:17" s="33" customFormat="1" ht="36.5" thickBot="1">
      <c r="A33" s="69" t="s">
        <v>49</v>
      </c>
      <c r="B33" s="70"/>
      <c r="C33" s="70"/>
      <c r="D33" s="35" t="s">
        <v>12</v>
      </c>
    </row>
    <row r="34" spans="1:17" s="33" customFormat="1" ht="14.5" thickBot="1">
      <c r="A34" s="71"/>
      <c r="B34" s="72"/>
      <c r="C34" s="72"/>
      <c r="D34" s="64">
        <f>SUM(D26:D31)+SUM(D6:D21)</f>
        <v>5917.7645648604357</v>
      </c>
    </row>
    <row r="35" spans="1:17" s="33" customFormat="1" ht="14.5" thickBot="1">
      <c r="A35" s="34"/>
      <c r="B35" s="32"/>
      <c r="C35" s="32"/>
      <c r="D35" s="32"/>
    </row>
    <row r="36" spans="1:17" s="33" customFormat="1" ht="18.5" thickBot="1">
      <c r="A36" s="76" t="s">
        <v>48</v>
      </c>
      <c r="B36" s="77"/>
      <c r="C36" s="77"/>
      <c r="D36" s="78"/>
      <c r="E36" s="56"/>
    </row>
    <row r="37" spans="1:17" s="33" customFormat="1" ht="14.5" thickBot="1">
      <c r="A37" s="79"/>
      <c r="B37" s="77"/>
      <c r="C37" s="77"/>
      <c r="D37" s="78"/>
      <c r="E37" s="57">
        <f>SUM(E6:E21)</f>
        <v>220000</v>
      </c>
    </row>
    <row r="38" spans="1:17" s="33" customFormat="1">
      <c r="A38" s="34"/>
      <c r="B38" s="58"/>
      <c r="C38" s="32"/>
      <c r="D38" s="58"/>
      <c r="E38" s="59"/>
    </row>
    <row r="39" spans="1:17" s="33" customFormat="1">
      <c r="A39" s="36"/>
      <c r="K39" s="28"/>
      <c r="L39" s="28"/>
      <c r="M39" s="28"/>
      <c r="N39" s="28"/>
      <c r="O39" s="28"/>
      <c r="P39" s="28"/>
      <c r="Q39" s="28"/>
    </row>
    <row r="40" spans="1:17" s="28" customFormat="1" ht="50" customHeight="1">
      <c r="A40" s="67" t="s">
        <v>22</v>
      </c>
      <c r="B40" s="68"/>
      <c r="C40" s="68"/>
      <c r="D40" s="68"/>
      <c r="E40" s="33"/>
      <c r="F40" s="33"/>
      <c r="G40" s="33"/>
      <c r="K40" s="16"/>
      <c r="L40" s="16"/>
      <c r="M40" s="16"/>
      <c r="N40" s="16"/>
      <c r="O40" s="16"/>
      <c r="P40" s="16"/>
      <c r="Q40" s="16"/>
    </row>
  </sheetData>
  <sheetProtection formatCells="0" formatColumns="0" formatRows="0" insertColumns="0" insertRows="0" insertHyperlinks="0" deleteColumns="0" deleteRows="0" sort="0" autoFilter="0" pivotTables="0"/>
  <mergeCells count="6">
    <mergeCell ref="A3:D3"/>
    <mergeCell ref="A40:D40"/>
    <mergeCell ref="A33:C34"/>
    <mergeCell ref="A23:D23"/>
    <mergeCell ref="B1:D1"/>
    <mergeCell ref="A36:D3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שולטים בתזרים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2026-03-10T12:31:37Z</dcterms:modified>
</cp:coreProperties>
</file>